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sr87475\Desktop\Výkaz odpady\"/>
    </mc:Choice>
  </mc:AlternateContent>
  <bookViews>
    <workbookView xWindow="0" yWindow="0" windowWidth="20490" windowHeight="7755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H3" i="1"/>
  <c r="AI3" i="1"/>
  <c r="AJ3" i="1"/>
  <c r="AK3" i="1"/>
  <c r="AL3" i="1"/>
  <c r="AM3" i="1"/>
  <c r="AN3" i="1"/>
  <c r="AO3" i="1"/>
  <c r="AP3" i="1"/>
  <c r="D3" i="1" l="1"/>
  <c r="C3" i="1"/>
  <c r="AR3" i="1" l="1"/>
  <c r="F3" i="1" s="1"/>
  <c r="E3" i="1"/>
  <c r="H14" i="1"/>
  <c r="H13" i="1"/>
  <c r="H15" i="1" l="1"/>
</calcChain>
</file>

<file path=xl/sharedStrings.xml><?xml version="1.0" encoding="utf-8"?>
<sst xmlns="http://schemas.openxmlformats.org/spreadsheetml/2006/main" count="88" uniqueCount="87">
  <si>
    <t>Hodnoty vyjadrené v kg</t>
  </si>
  <si>
    <t>papier a 
lepenka</t>
  </si>
  <si>
    <t>sklo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</si>
  <si>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</si>
  <si>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</si>
  <si>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biologicky
rozložiteľný kuchynský a reštauračný odpad</t>
  </si>
  <si>
    <t>šatstvo</t>
  </si>
  <si>
    <t>textílie</t>
  </si>
  <si>
    <t>rozpúšťadlo</t>
  </si>
  <si>
    <t>kyseliny</t>
  </si>
  <si>
    <t>zásady</t>
  </si>
  <si>
    <t>pesticídy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</si>
  <si>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</si>
  <si>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</si>
  <si>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</si>
  <si>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</si>
  <si>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</si>
  <si>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</si>
  <si>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</si>
  <si>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</si>
  <si>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</si>
  <si>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</si>
  <si>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</si>
  <si>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</si>
  <si>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plasty</t>
  </si>
  <si>
    <t>kovy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</si>
  <si>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</si>
  <si>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</si>
  <si>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</si>
  <si>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</si>
  <si>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</si>
  <si>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</si>
  <si>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hliník</t>
  </si>
  <si>
    <t>olovo</t>
  </si>
  <si>
    <t>zinok</t>
  </si>
  <si>
    <t>železo,
oceľ</t>
  </si>
  <si>
    <t>zmiešané
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</si>
  <si>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</si>
  <si>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</si>
  <si>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</si>
  <si>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</si>
  <si>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</si>
  <si>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</si>
  <si>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</si>
  <si>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</si>
  <si>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</si>
  <si>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</si>
  <si>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</si>
  <si>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</si>
  <si>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</si>
  <si>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</si>
  <si>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</si>
  <si>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</si>
  <si>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</si>
  <si>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</si>
  <si>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</si>
  <si>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</si>
  <si>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</si>
  <si>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</si>
  <si>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</si>
  <si>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</si>
  <si>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</si>
  <si>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</si>
  <si>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</si>
  <si>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</si>
  <si>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</si>
  <si>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Veľký Lapáš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</si>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</sst>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10" fontId="9" fillId="3" borderId="0" xfId="1" applyNumberFormat="1" applyFont="1" applyFill="1" applyAlignment="1">
      <alignment horizontal="center" vertical="center"/>
    </xf>
    <xf numFmtId="0" fontId="9" fillId="3" borderId="0" xfId="1" applyNumberFormat="1" applyFont="1" applyFill="1" applyAlignment="1">
      <alignment horizontal="center" vertical="center"/>
    </xf>
    <xf numFmtId="164" fontId="0" fillId="0" borderId="0" xfId="0" applyNumberFormat="1"/>
    <xf numFmtId="2" fontId="8" fillId="0" borderId="0" xfId="1" applyNumberFormat="1" applyFont="1" applyAlignment="1">
      <alignment horizontal="left"/>
    </xf>
    <xf numFmtId="49" fontId="8" fillId="0" borderId="0" xfId="2" applyNumberFormat="1" applyFont="1"/>
    <xf numFmtId="0" fontId="5" fillId="0" borderId="0" xfId="0" applyFont="1"/>
    <xf numFmtId="0" fontId="10" fillId="0" borderId="0" xfId="0" applyFont="1" applyAlignment="1">
      <alignment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2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10" fillId="4" borderId="9" xfId="0" applyNumberFormat="1" applyFont="1" applyFill="1" applyBorder="1" applyAlignment="1">
      <alignment horizontal="center" vertical="center"/>
    </xf>
    <xf numFmtId="10" fontId="10" fillId="4" borderId="10" xfId="0" applyNumberFormat="1" applyFont="1" applyFill="1" applyBorder="1" applyAlignment="1">
      <alignment horizontal="center" vertical="center"/>
    </xf>
    <xf numFmtId="10" fontId="10" fillId="4" borderId="11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3">
    <cellStyle name="Normálna 4" xfId="2"/>
    <cellStyle name="Normálne" xfId="0" builtinId="0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D5F9583C-2B5C-4F24-BEAA-F26ECD0D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" y="13876021"/>
          <a:ext cx="6475095" cy="507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%20Hlinka/Desktop/Z&#225;konn&#253;%20poplatok/2021/Z&#225;konn&#253;%20pre%20P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. vytr."/>
      <sheetName val="Poklady"/>
      <sheetName val="Podklady"/>
    </sheetNames>
    <sheetDataSet>
      <sheetData sheetId="0" refreshError="1"/>
      <sheetData sheetId="1">
        <row r="4">
          <cell r="AA4">
            <v>29.97</v>
          </cell>
        </row>
        <row r="56">
          <cell r="AA56">
            <v>63.25</v>
          </cell>
          <cell r="AK56">
            <v>18.860000000000003</v>
          </cell>
          <cell r="AL56">
            <v>1.8149999999999999</v>
          </cell>
          <cell r="AM56">
            <v>0.1</v>
          </cell>
          <cell r="AZ56">
            <v>3.75</v>
          </cell>
          <cell r="BC56">
            <v>8.4000000000000005E-2</v>
          </cell>
          <cell r="BD56">
            <v>9.6000000000000002E-2</v>
          </cell>
          <cell r="BH56">
            <v>1.24</v>
          </cell>
          <cell r="BM56">
            <v>7.0000000000000007E-2</v>
          </cell>
          <cell r="BR56">
            <v>0.46300000000000002</v>
          </cell>
          <cell r="BS56">
            <v>7.6999999999999999E-2</v>
          </cell>
          <cell r="BU56">
            <v>0.13500000000000001</v>
          </cell>
          <cell r="BV56">
            <v>0.32500000000000001</v>
          </cell>
          <cell r="CK56">
            <v>0.48</v>
          </cell>
          <cell r="CP56">
            <v>3.29</v>
          </cell>
          <cell r="CY56">
            <v>45.774999999999991</v>
          </cell>
          <cell r="DA56">
            <v>1.19</v>
          </cell>
          <cell r="DE56">
            <v>1.51</v>
          </cell>
          <cell r="DK56">
            <v>196.05999999999997</v>
          </cell>
          <cell r="DP56">
            <v>317.88000000000005</v>
          </cell>
          <cell r="DS56">
            <v>32.9</v>
          </cell>
          <cell r="DZ56">
            <v>8.6999999999999994E-3</v>
          </cell>
          <cell r="EA56">
            <v>1.3</v>
          </cell>
          <cell r="ED56">
            <v>1.0999999999999999E-2</v>
          </cell>
          <cell r="EK56">
            <v>1.2999999999999999E-2</v>
          </cell>
          <cell r="FE56">
            <v>1.84</v>
          </cell>
          <cell r="FK56">
            <v>1E-3</v>
          </cell>
          <cell r="FL56">
            <v>8.3000000000000001E-3</v>
          </cell>
          <cell r="FM56">
            <v>5.0999999999999997E-2</v>
          </cell>
          <cell r="GK56">
            <v>4.24</v>
          </cell>
          <cell r="GL56">
            <v>16.850000000000001</v>
          </cell>
          <cell r="GO56">
            <v>0.21</v>
          </cell>
          <cell r="GR56">
            <v>0.109</v>
          </cell>
          <cell r="HN56">
            <v>0.91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13" workbookViewId="0">
      <selection activeCell="K25" sqref="K25:L25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7" max="42" width="12.7109375" customWidth="1"/>
    <col min="43" max="43" width="10.140625" bestFit="1" customWidth="1"/>
    <col min="44" max="44" width="13.5703125" customWidth="1"/>
    <col min="45" max="45" width="15.28515625" customWidth="1"/>
    <col min="47" max="47" width="16.5703125" customWidth="1"/>
    <col min="228" max="228" width="22.28515625" customWidth="1"/>
    <col min="241" max="241" width="12.85546875" customWidth="1"/>
    <col min="245" max="245" width="25.42578125" customWidth="1"/>
    <col min="484" max="484" width="22.28515625" customWidth="1"/>
    <col min="497" max="497" width="12.85546875" customWidth="1"/>
    <col min="501" max="501" width="25.42578125" customWidth="1"/>
    <col min="740" max="740" width="22.28515625" customWidth="1"/>
    <col min="753" max="753" width="12.85546875" customWidth="1"/>
    <col min="757" max="757" width="25.42578125" customWidth="1"/>
    <col min="996" max="996" width="22.28515625" customWidth="1"/>
    <col min="1009" max="1009" width="12.85546875" customWidth="1"/>
    <col min="1013" max="1013" width="25.42578125" customWidth="1"/>
    <col min="1252" max="1252" width="22.28515625" customWidth="1"/>
    <col min="1265" max="1265" width="12.85546875" customWidth="1"/>
    <col min="1269" max="1269" width="25.42578125" customWidth="1"/>
    <col min="1508" max="1508" width="22.28515625" customWidth="1"/>
    <col min="1521" max="1521" width="12.85546875" customWidth="1"/>
    <col min="1525" max="1525" width="25.42578125" customWidth="1"/>
    <col min="1764" max="1764" width="22.28515625" customWidth="1"/>
    <col min="1777" max="1777" width="12.85546875" customWidth="1"/>
    <col min="1781" max="1781" width="25.42578125" customWidth="1"/>
    <col min="2020" max="2020" width="22.28515625" customWidth="1"/>
    <col min="2033" max="2033" width="12.85546875" customWidth="1"/>
    <col min="2037" max="2037" width="25.42578125" customWidth="1"/>
    <col min="2276" max="2276" width="22.28515625" customWidth="1"/>
    <col min="2289" max="2289" width="12.85546875" customWidth="1"/>
    <col min="2293" max="2293" width="25.42578125" customWidth="1"/>
    <col min="2532" max="2532" width="22.28515625" customWidth="1"/>
    <col min="2545" max="2545" width="12.85546875" customWidth="1"/>
    <col min="2549" max="2549" width="25.42578125" customWidth="1"/>
    <col min="2788" max="2788" width="22.28515625" customWidth="1"/>
    <col min="2801" max="2801" width="12.85546875" customWidth="1"/>
    <col min="2805" max="2805" width="25.42578125" customWidth="1"/>
    <col min="3044" max="3044" width="22.28515625" customWidth="1"/>
    <col min="3057" max="3057" width="12.85546875" customWidth="1"/>
    <col min="3061" max="3061" width="25.42578125" customWidth="1"/>
    <col min="3300" max="3300" width="22.28515625" customWidth="1"/>
    <col min="3313" max="3313" width="12.85546875" customWidth="1"/>
    <col min="3317" max="3317" width="25.42578125" customWidth="1"/>
    <col min="3556" max="3556" width="22.28515625" customWidth="1"/>
    <col min="3569" max="3569" width="12.85546875" customWidth="1"/>
    <col min="3573" max="3573" width="25.42578125" customWidth="1"/>
    <col min="3812" max="3812" width="22.28515625" customWidth="1"/>
    <col min="3825" max="3825" width="12.85546875" customWidth="1"/>
    <col min="3829" max="3829" width="25.42578125" customWidth="1"/>
    <col min="4068" max="4068" width="22.28515625" customWidth="1"/>
    <col min="4081" max="4081" width="12.85546875" customWidth="1"/>
    <col min="4085" max="4085" width="25.42578125" customWidth="1"/>
    <col min="4324" max="4324" width="22.28515625" customWidth="1"/>
    <col min="4337" max="4337" width="12.85546875" customWidth="1"/>
    <col min="4341" max="4341" width="25.42578125" customWidth="1"/>
    <col min="4580" max="4580" width="22.28515625" customWidth="1"/>
    <col min="4593" max="4593" width="12.85546875" customWidth="1"/>
    <col min="4597" max="4597" width="25.42578125" customWidth="1"/>
    <col min="4836" max="4836" width="22.28515625" customWidth="1"/>
    <col min="4849" max="4849" width="12.85546875" customWidth="1"/>
    <col min="4853" max="4853" width="25.42578125" customWidth="1"/>
    <col min="5092" max="5092" width="22.28515625" customWidth="1"/>
    <col min="5105" max="5105" width="12.85546875" customWidth="1"/>
    <col min="5109" max="5109" width="25.42578125" customWidth="1"/>
    <col min="5348" max="5348" width="22.28515625" customWidth="1"/>
    <col min="5361" max="5361" width="12.85546875" customWidth="1"/>
    <col min="5365" max="5365" width="25.42578125" customWidth="1"/>
    <col min="5604" max="5604" width="22.28515625" customWidth="1"/>
    <col min="5617" max="5617" width="12.85546875" customWidth="1"/>
    <col min="5621" max="5621" width="25.42578125" customWidth="1"/>
    <col min="5860" max="5860" width="22.28515625" customWidth="1"/>
    <col min="5873" max="5873" width="12.85546875" customWidth="1"/>
    <col min="5877" max="5877" width="25.42578125" customWidth="1"/>
    <col min="6116" max="6116" width="22.28515625" customWidth="1"/>
    <col min="6129" max="6129" width="12.85546875" customWidth="1"/>
    <col min="6133" max="6133" width="25.42578125" customWidth="1"/>
    <col min="6372" max="6372" width="22.28515625" customWidth="1"/>
    <col min="6385" max="6385" width="12.85546875" customWidth="1"/>
    <col min="6389" max="6389" width="25.42578125" customWidth="1"/>
    <col min="6628" max="6628" width="22.28515625" customWidth="1"/>
    <col min="6641" max="6641" width="12.85546875" customWidth="1"/>
    <col min="6645" max="6645" width="25.42578125" customWidth="1"/>
    <col min="6884" max="6884" width="22.28515625" customWidth="1"/>
    <col min="6897" max="6897" width="12.85546875" customWidth="1"/>
    <col min="6901" max="6901" width="25.42578125" customWidth="1"/>
    <col min="7140" max="7140" width="22.28515625" customWidth="1"/>
    <col min="7153" max="7153" width="12.85546875" customWidth="1"/>
    <col min="7157" max="7157" width="25.42578125" customWidth="1"/>
    <col min="7396" max="7396" width="22.28515625" customWidth="1"/>
    <col min="7409" max="7409" width="12.85546875" customWidth="1"/>
    <col min="7413" max="7413" width="25.42578125" customWidth="1"/>
    <col min="7652" max="7652" width="22.28515625" customWidth="1"/>
    <col min="7665" max="7665" width="12.85546875" customWidth="1"/>
    <col min="7669" max="7669" width="25.42578125" customWidth="1"/>
    <col min="7908" max="7908" width="22.28515625" customWidth="1"/>
    <col min="7921" max="7921" width="12.85546875" customWidth="1"/>
    <col min="7925" max="7925" width="25.42578125" customWidth="1"/>
    <col min="8164" max="8164" width="22.28515625" customWidth="1"/>
    <col min="8177" max="8177" width="12.85546875" customWidth="1"/>
    <col min="8181" max="8181" width="25.42578125" customWidth="1"/>
    <col min="8420" max="8420" width="22.28515625" customWidth="1"/>
    <col min="8433" max="8433" width="12.85546875" customWidth="1"/>
    <col min="8437" max="8437" width="25.42578125" customWidth="1"/>
    <col min="8676" max="8676" width="22.28515625" customWidth="1"/>
    <col min="8689" max="8689" width="12.85546875" customWidth="1"/>
    <col min="8693" max="8693" width="25.42578125" customWidth="1"/>
    <col min="8932" max="8932" width="22.28515625" customWidth="1"/>
    <col min="8945" max="8945" width="12.85546875" customWidth="1"/>
    <col min="8949" max="8949" width="25.42578125" customWidth="1"/>
    <col min="9188" max="9188" width="22.28515625" customWidth="1"/>
    <col min="9201" max="9201" width="12.85546875" customWidth="1"/>
    <col min="9205" max="9205" width="25.42578125" customWidth="1"/>
    <col min="9444" max="9444" width="22.28515625" customWidth="1"/>
    <col min="9457" max="9457" width="12.85546875" customWidth="1"/>
    <col min="9461" max="9461" width="25.42578125" customWidth="1"/>
    <col min="9700" max="9700" width="22.28515625" customWidth="1"/>
    <col min="9713" max="9713" width="12.85546875" customWidth="1"/>
    <col min="9717" max="9717" width="25.42578125" customWidth="1"/>
    <col min="9956" max="9956" width="22.28515625" customWidth="1"/>
    <col min="9969" max="9969" width="12.85546875" customWidth="1"/>
    <col min="9973" max="9973" width="25.42578125" customWidth="1"/>
    <col min="10212" max="10212" width="22.28515625" customWidth="1"/>
    <col min="10225" max="10225" width="12.85546875" customWidth="1"/>
    <col min="10229" max="10229" width="25.42578125" customWidth="1"/>
    <col min="10468" max="10468" width="22.28515625" customWidth="1"/>
    <col min="10481" max="10481" width="12.85546875" customWidth="1"/>
    <col min="10485" max="10485" width="25.42578125" customWidth="1"/>
    <col min="10724" max="10724" width="22.28515625" customWidth="1"/>
    <col min="10737" max="10737" width="12.85546875" customWidth="1"/>
    <col min="10741" max="10741" width="25.42578125" customWidth="1"/>
    <col min="10980" max="10980" width="22.28515625" customWidth="1"/>
    <col min="10993" max="10993" width="12.85546875" customWidth="1"/>
    <col min="10997" max="10997" width="25.42578125" customWidth="1"/>
    <col min="11236" max="11236" width="22.28515625" customWidth="1"/>
    <col min="11249" max="11249" width="12.85546875" customWidth="1"/>
    <col min="11253" max="11253" width="25.42578125" customWidth="1"/>
    <col min="11492" max="11492" width="22.28515625" customWidth="1"/>
    <col min="11505" max="11505" width="12.85546875" customWidth="1"/>
    <col min="11509" max="11509" width="25.42578125" customWidth="1"/>
    <col min="11748" max="11748" width="22.28515625" customWidth="1"/>
    <col min="11761" max="11761" width="12.85546875" customWidth="1"/>
    <col min="11765" max="11765" width="25.42578125" customWidth="1"/>
    <col min="12004" max="12004" width="22.28515625" customWidth="1"/>
    <col min="12017" max="12017" width="12.85546875" customWidth="1"/>
    <col min="12021" max="12021" width="25.42578125" customWidth="1"/>
    <col min="12260" max="12260" width="22.28515625" customWidth="1"/>
    <col min="12273" max="12273" width="12.85546875" customWidth="1"/>
    <col min="12277" max="12277" width="25.42578125" customWidth="1"/>
    <col min="12516" max="12516" width="22.28515625" customWidth="1"/>
    <col min="12529" max="12529" width="12.85546875" customWidth="1"/>
    <col min="12533" max="12533" width="25.42578125" customWidth="1"/>
    <col min="12772" max="12772" width="22.28515625" customWidth="1"/>
    <col min="12785" max="12785" width="12.85546875" customWidth="1"/>
    <col min="12789" max="12789" width="25.42578125" customWidth="1"/>
    <col min="13028" max="13028" width="22.28515625" customWidth="1"/>
    <col min="13041" max="13041" width="12.85546875" customWidth="1"/>
    <col min="13045" max="13045" width="25.42578125" customWidth="1"/>
    <col min="13284" max="13284" width="22.28515625" customWidth="1"/>
    <col min="13297" max="13297" width="12.85546875" customWidth="1"/>
    <col min="13301" max="13301" width="25.42578125" customWidth="1"/>
    <col min="13540" max="13540" width="22.28515625" customWidth="1"/>
    <col min="13553" max="13553" width="12.85546875" customWidth="1"/>
    <col min="13557" max="13557" width="25.42578125" customWidth="1"/>
    <col min="13796" max="13796" width="22.28515625" customWidth="1"/>
    <col min="13809" max="13809" width="12.85546875" customWidth="1"/>
    <col min="13813" max="13813" width="25.42578125" customWidth="1"/>
    <col min="14052" max="14052" width="22.28515625" customWidth="1"/>
    <col min="14065" max="14065" width="12.85546875" customWidth="1"/>
    <col min="14069" max="14069" width="25.42578125" customWidth="1"/>
    <col min="14308" max="14308" width="22.28515625" customWidth="1"/>
    <col min="14321" max="14321" width="12.85546875" customWidth="1"/>
    <col min="14325" max="14325" width="25.42578125" customWidth="1"/>
    <col min="14564" max="14564" width="22.28515625" customWidth="1"/>
    <col min="14577" max="14577" width="12.85546875" customWidth="1"/>
    <col min="14581" max="14581" width="25.42578125" customWidth="1"/>
    <col min="14820" max="14820" width="22.28515625" customWidth="1"/>
    <col min="14833" max="14833" width="12.85546875" customWidth="1"/>
    <col min="14837" max="14837" width="25.42578125" customWidth="1"/>
    <col min="15076" max="15076" width="22.28515625" customWidth="1"/>
    <col min="15089" max="15089" width="12.85546875" customWidth="1"/>
    <col min="15093" max="15093" width="25.42578125" customWidth="1"/>
    <col min="15332" max="15332" width="22.28515625" customWidth="1"/>
    <col min="15345" max="15345" width="12.85546875" customWidth="1"/>
    <col min="15349" max="15349" width="25.42578125" customWidth="1"/>
    <col min="15588" max="15588" width="22.28515625" customWidth="1"/>
    <col min="15601" max="15601" width="12.85546875" customWidth="1"/>
    <col min="15605" max="15605" width="25.42578125" customWidth="1"/>
    <col min="15844" max="15844" width="22.28515625" customWidth="1"/>
    <col min="15857" max="15857" width="12.85546875" customWidth="1"/>
    <col min="15861" max="15861" width="25.42578125" customWidth="1"/>
    <col min="16100" max="16100" width="22.28515625" customWidth="1"/>
    <col min="16113" max="16113" width="12.85546875" customWidth="1"/>
    <col min="16117" max="16117" width="25.42578125" customWidth="1"/>
  </cols>
  <sheetData>
    <row r="1" spans="1:46" ht="51" customHeight="1" x14ac:dyDescent="0.25">
      <c r="C1" s="50" t="s">
        <v>0</v>
      </c>
      <c r="D1" s="50"/>
      <c r="G1" s="1" t="s">
        <v>1</v>
      </c>
      <c r="H1" s="2" t="s">
        <v>2</v>
      </c>
      <c r="I1" s="1" t="s">
        <v>3</v>
      </c>
      <c r="J1" s="3" t="s">
        <v>4</v>
      </c>
      <c r="K1" s="1" t="s">
        <v>5</v>
      </c>
      <c r="L1" s="2" t="s">
        <v>6</v>
      </c>
      <c r="M1" s="2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3" t="s">
        <v>16</v>
      </c>
      <c r="W1" s="3" t="s">
        <v>17</v>
      </c>
      <c r="X1" s="3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2" t="s">
        <v>24</v>
      </c>
      <c r="AE1" s="2" t="s">
        <v>25</v>
      </c>
      <c r="AF1" s="1" t="s">
        <v>26</v>
      </c>
      <c r="AG1" s="3" t="s">
        <v>27</v>
      </c>
      <c r="AH1" s="3" t="s">
        <v>28</v>
      </c>
      <c r="AI1" s="3" t="s">
        <v>29</v>
      </c>
      <c r="AJ1" s="3" t="s">
        <v>30</v>
      </c>
      <c r="AK1" s="1" t="s">
        <v>31</v>
      </c>
      <c r="AL1" s="2" t="s">
        <v>32</v>
      </c>
      <c r="AM1" s="2" t="s">
        <v>33</v>
      </c>
      <c r="AN1" s="2" t="s">
        <v>34</v>
      </c>
      <c r="AO1" s="1" t="s">
        <v>35</v>
      </c>
      <c r="AP1" s="1" t="s">
        <v>36</v>
      </c>
    </row>
    <row r="2" spans="1:46" ht="64.5" customHeight="1" x14ac:dyDescent="0.25">
      <c r="A2" s="5" t="s">
        <v>37</v>
      </c>
      <c r="B2" s="6" t="s">
        <v>38</v>
      </c>
      <c r="C2" s="7" t="s">
        <v>39</v>
      </c>
      <c r="D2" s="8" t="s">
        <v>40</v>
      </c>
      <c r="E2" s="9" t="s">
        <v>41</v>
      </c>
      <c r="F2" s="9" t="s">
        <v>42</v>
      </c>
      <c r="G2" s="10" t="s">
        <v>43</v>
      </c>
      <c r="H2" s="10" t="s">
        <v>44</v>
      </c>
      <c r="I2" s="10">
        <v>200103</v>
      </c>
      <c r="J2" s="6">
        <v>200105</v>
      </c>
      <c r="K2" s="10">
        <v>200108</v>
      </c>
      <c r="L2" s="10">
        <v>200110</v>
      </c>
      <c r="M2" s="10">
        <v>200111</v>
      </c>
      <c r="N2" s="6" t="s">
        <v>45</v>
      </c>
      <c r="O2" s="6" t="s">
        <v>46</v>
      </c>
      <c r="P2" s="6">
        <v>200115</v>
      </c>
      <c r="Q2" s="6" t="s">
        <v>47</v>
      </c>
      <c r="R2" s="10" t="s">
        <v>48</v>
      </c>
      <c r="S2" s="10" t="s">
        <v>49</v>
      </c>
      <c r="T2" s="10" t="s">
        <v>50</v>
      </c>
      <c r="U2" s="10" t="s">
        <v>51</v>
      </c>
      <c r="V2" s="6" t="s">
        <v>52</v>
      </c>
      <c r="W2" s="6" t="s">
        <v>53</v>
      </c>
      <c r="X2" s="6" t="s">
        <v>54</v>
      </c>
      <c r="Y2" s="10" t="s">
        <v>55</v>
      </c>
      <c r="Z2" s="10">
        <v>200134</v>
      </c>
      <c r="AA2" s="10" t="s">
        <v>56</v>
      </c>
      <c r="AB2" s="10" t="s">
        <v>57</v>
      </c>
      <c r="AC2" s="10">
        <v>200138</v>
      </c>
      <c r="AD2" s="10" t="s">
        <v>58</v>
      </c>
      <c r="AE2" s="10" t="s">
        <v>59</v>
      </c>
      <c r="AF2" s="10" t="s">
        <v>60</v>
      </c>
      <c r="AG2" s="6" t="s">
        <v>61</v>
      </c>
      <c r="AH2" s="6" t="s">
        <v>62</v>
      </c>
      <c r="AI2" s="6" t="s">
        <v>63</v>
      </c>
      <c r="AJ2" s="6" t="s">
        <v>64</v>
      </c>
      <c r="AK2" s="10">
        <v>20014001</v>
      </c>
      <c r="AL2" s="10">
        <v>20014002</v>
      </c>
      <c r="AM2" s="10">
        <v>20014003</v>
      </c>
      <c r="AN2" s="10">
        <v>20014004</v>
      </c>
      <c r="AO2" s="10">
        <v>20014005</v>
      </c>
      <c r="AP2" s="10">
        <v>20014007</v>
      </c>
      <c r="AR2" s="11" t="s">
        <v>65</v>
      </c>
      <c r="AS2" s="12"/>
      <c r="AT2" s="12"/>
    </row>
    <row r="3" spans="1:46" ht="15.75" x14ac:dyDescent="0.25">
      <c r="A3">
        <v>53</v>
      </c>
      <c r="B3" s="18" t="s">
        <v>66</v>
      </c>
      <c r="C3" s="13">
        <f t="shared" ref="C3" si="0">SUM(G3:I3,K3:M3,R3:U3,Y3:AF3,AK3:AP3)*1000</f>
        <v>363381.99999999994</v>
      </c>
      <c r="D3" s="13">
        <f t="shared" ref="D3" si="1">SUM(G3:AP3)*1000</f>
        <v>714902</v>
      </c>
      <c r="E3" s="14">
        <f t="shared" ref="E3" si="2">C3/D3</f>
        <v>0.5082962420024002</v>
      </c>
      <c r="F3" s="15">
        <f t="shared" ref="F3" si="3">IF(AND(AR3&gt;0,AR3&lt;10),33,IF(AND(AR3&gt;10.01,AR3&lt;20),30,IF(AND(AR3&gt;20.01,AR3&lt;30),27,IF(AND(AR3&gt;30.01,AR3&lt;40),22,IF(AND(AR3&gt;40.01,AR3&lt;50),18,IF(AND(AR3&gt;50.01,AR3&lt;60),15,IF(AND(AR3&gt;60.01),11,11)))))))</f>
        <v>15</v>
      </c>
      <c r="G3">
        <f>SUM([1]Poklady!AA56:AJ56)</f>
        <v>63.25</v>
      </c>
      <c r="H3">
        <f>[1]Poklady!AK56</f>
        <v>18.860000000000003</v>
      </c>
      <c r="I3">
        <f>[1]Poklady!AL56</f>
        <v>1.8149999999999999</v>
      </c>
      <c r="J3" s="16">
        <f>[1]Poklady!AM56</f>
        <v>0.1</v>
      </c>
      <c r="K3" s="16">
        <f>0</f>
        <v>0</v>
      </c>
      <c r="L3" s="16">
        <f>SUM([1]Poklady!AY56:AZ56)</f>
        <v>3.75</v>
      </c>
      <c r="M3" s="16">
        <f>SUM([1]Poklady!BA56:BB56)</f>
        <v>0</v>
      </c>
      <c r="N3">
        <f>SUM([1]Poklady!BC56)</f>
        <v>8.4000000000000005E-2</v>
      </c>
      <c r="Q3">
        <f>[1]Poklady!BD56</f>
        <v>9.6000000000000002E-2</v>
      </c>
      <c r="R3">
        <f>SUM([1]Poklady!BE56:BG56)</f>
        <v>0</v>
      </c>
      <c r="S3">
        <f>SUM([1]Poklady!BH56:BL56)</f>
        <v>1.24</v>
      </c>
      <c r="T3">
        <f>SUM([1]Poklady!BM56:BR56)</f>
        <v>0.53300000000000003</v>
      </c>
      <c r="U3">
        <f>SUM([1]Poklady!BS56:BT56)</f>
        <v>7.6999999999999999E-2</v>
      </c>
      <c r="V3">
        <f>[1]Poklady!BU56</f>
        <v>0.13500000000000001</v>
      </c>
      <c r="W3">
        <f>[1]Poklady!BV56</f>
        <v>0.32500000000000001</v>
      </c>
      <c r="X3">
        <f>[1]Poklady!BW56</f>
        <v>0</v>
      </c>
      <c r="Y3">
        <f>SUM([1]Poklady!BX56:CH56)</f>
        <v>0</v>
      </c>
      <c r="Z3">
        <f>SUM([1]Poklady!CI56:CJ56)</f>
        <v>0</v>
      </c>
      <c r="AA3">
        <f>SUM([1]Poklady!CK56:CO56)</f>
        <v>0.48</v>
      </c>
      <c r="AB3">
        <f>SUM([1]Poklady!CP56:CV56)</f>
        <v>3.29</v>
      </c>
      <c r="AC3">
        <f>SUM([1]Poklady!CW56:CX56)</f>
        <v>0</v>
      </c>
      <c r="AD3" s="16">
        <f>SUM([1]Poklady!CY56:CZ56)</f>
        <v>45.774999999999991</v>
      </c>
      <c r="AE3" s="16">
        <f>SUM([1]Poklady!DA56:DJ56)</f>
        <v>2.7</v>
      </c>
      <c r="AF3">
        <f>SUM([1]Poklady!DK56:DO56)</f>
        <v>196.05999999999997</v>
      </c>
      <c r="AH3">
        <f>SUM([1]Poklady!DP56:DR56)</f>
        <v>317.88000000000005</v>
      </c>
      <c r="AI3">
        <f>SUM([1]Poklady!DS56:DV56)</f>
        <v>32.9</v>
      </c>
      <c r="AJ3">
        <f>SUM([1]Poklady!DW56:DY56)</f>
        <v>0</v>
      </c>
      <c r="AK3">
        <f>SUM([1]Poklady!DZ56:FC56)</f>
        <v>1.3326999999999998</v>
      </c>
      <c r="AL3">
        <f>SUM([1]Poklady!FD56:GE56)</f>
        <v>1.9002999999999999</v>
      </c>
      <c r="AM3">
        <f>SUM([1]Poklady!GF56:GI56)</f>
        <v>0</v>
      </c>
      <c r="AN3">
        <f>[1]Poklady!GJ56</f>
        <v>0</v>
      </c>
      <c r="AO3">
        <f>SUM([1]Poklady!GK56:HN56)</f>
        <v>22.319000000000006</v>
      </c>
      <c r="AP3">
        <f>SUM([1]Poklady!HO56:HZ56)</f>
        <v>0</v>
      </c>
      <c r="AR3" s="17">
        <f t="shared" ref="AR3" si="4">(C3/D3)*100</f>
        <v>50.829624200240019</v>
      </c>
    </row>
    <row r="4" spans="1:46" x14ac:dyDescent="0.25">
      <c r="C4" s="13"/>
      <c r="D4" s="13"/>
    </row>
    <row r="5" spans="1:46" ht="16.5" thickBot="1" x14ac:dyDescent="0.3">
      <c r="G5" s="19"/>
    </row>
    <row r="6" spans="1:46" ht="15" customHeight="1" x14ac:dyDescent="0.25">
      <c r="B6" s="51" t="s">
        <v>67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20"/>
      <c r="P6" s="20"/>
      <c r="Q6" s="20"/>
      <c r="R6" s="20"/>
    </row>
    <row r="7" spans="1:46" ht="15" customHeight="1" thickBot="1" x14ac:dyDescent="0.3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20"/>
      <c r="P7" s="20"/>
      <c r="Q7" s="20"/>
      <c r="R7" s="20"/>
    </row>
    <row r="8" spans="1:46" x14ac:dyDescent="0.25">
      <c r="B8" s="21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46" x14ac:dyDescent="0.25">
      <c r="B9" s="21"/>
      <c r="N9" s="24"/>
    </row>
    <row r="10" spans="1:46" x14ac:dyDescent="0.25">
      <c r="B10" s="21"/>
      <c r="N10" s="24"/>
    </row>
    <row r="11" spans="1:46" ht="15.75" thickBot="1" x14ac:dyDescent="0.3">
      <c r="B11" s="21"/>
      <c r="N11" s="24"/>
    </row>
    <row r="12" spans="1:46" ht="28.5" customHeight="1" thickBot="1" x14ac:dyDescent="0.35">
      <c r="B12" s="25" t="s">
        <v>68</v>
      </c>
      <c r="C12" s="57" t="s">
        <v>66</v>
      </c>
      <c r="D12" s="57"/>
      <c r="E12" s="57"/>
      <c r="F12" s="26"/>
      <c r="G12" s="26"/>
      <c r="H12" s="26"/>
      <c r="I12" s="26"/>
      <c r="J12" s="26"/>
      <c r="K12" s="26"/>
      <c r="L12" s="26"/>
      <c r="M12" s="26"/>
      <c r="N12" s="27"/>
      <c r="O12" s="28"/>
    </row>
    <row r="13" spans="1:46" ht="15.75" thickBot="1" x14ac:dyDescent="0.3">
      <c r="B13" s="29" t="s">
        <v>69</v>
      </c>
      <c r="C13" s="50" t="s">
        <v>70</v>
      </c>
      <c r="D13" s="50"/>
      <c r="E13" s="50"/>
      <c r="F13" s="50"/>
      <c r="G13" s="22"/>
      <c r="H13" s="58">
        <f>VLOOKUP(C12,$B$3:$AO$3,2,0)</f>
        <v>363381.99999999994</v>
      </c>
      <c r="I13" s="59"/>
      <c r="J13" s="60"/>
      <c r="K13" s="30"/>
      <c r="L13" s="30"/>
      <c r="N13" s="24"/>
    </row>
    <row r="14" spans="1:46" ht="16.5" thickBot="1" x14ac:dyDescent="0.3">
      <c r="B14" s="29" t="s">
        <v>71</v>
      </c>
      <c r="C14" s="50" t="s">
        <v>72</v>
      </c>
      <c r="D14" s="50"/>
      <c r="E14" s="50"/>
      <c r="F14" s="50"/>
      <c r="G14" s="22"/>
      <c r="H14" s="58">
        <f>VLOOKUP(C12,$B$3:$AO$3,3,0)</f>
        <v>714902</v>
      </c>
      <c r="I14" s="59"/>
      <c r="J14" s="60"/>
      <c r="K14" s="30"/>
      <c r="L14" s="30"/>
      <c r="N14" s="24"/>
      <c r="S14" s="19"/>
    </row>
    <row r="15" spans="1:46" ht="29.25" customHeight="1" thickBot="1" x14ac:dyDescent="0.3">
      <c r="B15" s="31" t="s">
        <v>73</v>
      </c>
      <c r="C15" s="32"/>
      <c r="D15" s="32" t="s">
        <v>74</v>
      </c>
      <c r="E15" s="32"/>
      <c r="F15" s="32"/>
      <c r="G15" s="32"/>
      <c r="H15" s="61">
        <f>H13/H14</f>
        <v>0.5082962420024002</v>
      </c>
      <c r="I15" s="62"/>
      <c r="J15" s="63"/>
      <c r="K15" s="33"/>
      <c r="L15" s="33"/>
      <c r="M15" s="32"/>
      <c r="N15" s="34"/>
    </row>
    <row r="16" spans="1:46" x14ac:dyDescent="0.25">
      <c r="B16" s="21"/>
      <c r="L16" s="24"/>
    </row>
    <row r="17" spans="2:15" ht="15.75" thickBot="1" x14ac:dyDescent="0.3">
      <c r="B17" s="21"/>
      <c r="L17" s="24"/>
    </row>
    <row r="18" spans="2:15" ht="18.75" x14ac:dyDescent="0.25">
      <c r="B18" s="35" t="s">
        <v>75</v>
      </c>
      <c r="C18" s="36" t="s">
        <v>76</v>
      </c>
      <c r="D18" s="37"/>
      <c r="E18" s="37"/>
      <c r="F18" s="37"/>
      <c r="G18" s="37"/>
      <c r="H18" s="37"/>
      <c r="I18" s="37"/>
      <c r="J18" s="37"/>
      <c r="K18" s="37"/>
      <c r="L18" s="38"/>
      <c r="M18" s="39"/>
      <c r="N18" s="39"/>
      <c r="O18" s="39"/>
    </row>
    <row r="19" spans="2:15" ht="32.25" customHeight="1" x14ac:dyDescent="0.25">
      <c r="B19" s="40"/>
      <c r="C19" s="64" t="s">
        <v>77</v>
      </c>
      <c r="D19" s="65"/>
      <c r="E19" s="65"/>
      <c r="F19" s="66">
        <v>2019</v>
      </c>
      <c r="G19" s="66"/>
      <c r="H19" s="67">
        <v>2020</v>
      </c>
      <c r="I19" s="68"/>
      <c r="J19" s="69"/>
      <c r="K19" s="70" t="s">
        <v>78</v>
      </c>
      <c r="L19" s="71"/>
    </row>
    <row r="20" spans="2:15" ht="15" customHeight="1" x14ac:dyDescent="0.25">
      <c r="B20" s="40">
        <v>1</v>
      </c>
      <c r="C20" s="43" t="s">
        <v>79</v>
      </c>
      <c r="D20" s="44"/>
      <c r="E20" s="44"/>
      <c r="F20" s="44">
        <v>17</v>
      </c>
      <c r="G20" s="44"/>
      <c r="H20" s="45">
        <v>26</v>
      </c>
      <c r="I20" s="46"/>
      <c r="J20" s="47"/>
      <c r="K20" s="48">
        <v>33</v>
      </c>
      <c r="L20" s="49"/>
    </row>
    <row r="21" spans="2:15" ht="15" customHeight="1" x14ac:dyDescent="0.25">
      <c r="B21" s="40">
        <v>2</v>
      </c>
      <c r="C21" s="43" t="s">
        <v>80</v>
      </c>
      <c r="D21" s="44"/>
      <c r="E21" s="44"/>
      <c r="F21" s="44">
        <v>12</v>
      </c>
      <c r="G21" s="44"/>
      <c r="H21" s="45">
        <v>24</v>
      </c>
      <c r="I21" s="46"/>
      <c r="J21" s="47"/>
      <c r="K21" s="48">
        <v>30</v>
      </c>
      <c r="L21" s="49"/>
    </row>
    <row r="22" spans="2:15" ht="15" customHeight="1" x14ac:dyDescent="0.25">
      <c r="B22" s="40">
        <v>3</v>
      </c>
      <c r="C22" s="43" t="s">
        <v>81</v>
      </c>
      <c r="D22" s="44"/>
      <c r="E22" s="44"/>
      <c r="F22" s="44">
        <v>10</v>
      </c>
      <c r="G22" s="44"/>
      <c r="H22" s="45">
        <v>22</v>
      </c>
      <c r="I22" s="46"/>
      <c r="J22" s="47"/>
      <c r="K22" s="48">
        <v>27</v>
      </c>
      <c r="L22" s="49"/>
    </row>
    <row r="23" spans="2:15" ht="15" customHeight="1" x14ac:dyDescent="0.25">
      <c r="B23" s="40">
        <v>4</v>
      </c>
      <c r="C23" s="43" t="s">
        <v>82</v>
      </c>
      <c r="D23" s="44"/>
      <c r="E23" s="44"/>
      <c r="F23" s="44">
        <v>8</v>
      </c>
      <c r="G23" s="44"/>
      <c r="H23" s="45">
        <v>13</v>
      </c>
      <c r="I23" s="46"/>
      <c r="J23" s="47"/>
      <c r="K23" s="48">
        <v>22</v>
      </c>
      <c r="L23" s="49"/>
    </row>
    <row r="24" spans="2:15" ht="15" customHeight="1" x14ac:dyDescent="0.25">
      <c r="B24" s="40">
        <v>5</v>
      </c>
      <c r="C24" s="43" t="s">
        <v>83</v>
      </c>
      <c r="D24" s="44"/>
      <c r="E24" s="44"/>
      <c r="F24" s="44">
        <v>7</v>
      </c>
      <c r="G24" s="44"/>
      <c r="H24" s="45">
        <v>12</v>
      </c>
      <c r="I24" s="46"/>
      <c r="J24" s="47"/>
      <c r="K24" s="48">
        <v>18</v>
      </c>
      <c r="L24" s="49"/>
    </row>
    <row r="25" spans="2:15" ht="15" customHeight="1" x14ac:dyDescent="0.25">
      <c r="B25" s="40">
        <v>6</v>
      </c>
      <c r="C25" s="43" t="s">
        <v>84</v>
      </c>
      <c r="D25" s="44"/>
      <c r="E25" s="44"/>
      <c r="F25" s="44">
        <v>7</v>
      </c>
      <c r="G25" s="44"/>
      <c r="H25" s="45">
        <v>11</v>
      </c>
      <c r="I25" s="46"/>
      <c r="J25" s="47"/>
      <c r="K25" s="75">
        <v>15</v>
      </c>
      <c r="L25" s="76"/>
    </row>
    <row r="26" spans="2:15" ht="15" customHeight="1" x14ac:dyDescent="0.25">
      <c r="B26" s="40">
        <v>7</v>
      </c>
      <c r="C26" s="43" t="s">
        <v>85</v>
      </c>
      <c r="D26" s="44"/>
      <c r="E26" s="44"/>
      <c r="F26" s="44">
        <v>7</v>
      </c>
      <c r="G26" s="44"/>
      <c r="H26" s="45">
        <v>8</v>
      </c>
      <c r="I26" s="46"/>
      <c r="J26" s="47"/>
      <c r="K26" s="48">
        <v>11</v>
      </c>
      <c r="L26" s="49"/>
    </row>
    <row r="27" spans="2:15" x14ac:dyDescent="0.25">
      <c r="B27" s="21"/>
      <c r="C27" s="21"/>
      <c r="F27" s="72" t="s">
        <v>86</v>
      </c>
      <c r="G27" s="73"/>
      <c r="H27" s="73"/>
      <c r="I27" s="73"/>
      <c r="J27" s="73"/>
      <c r="K27" s="73"/>
      <c r="L27" s="74"/>
    </row>
    <row r="28" spans="2:15" ht="15.75" thickBot="1" x14ac:dyDescent="0.3"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34"/>
    </row>
  </sheetData>
  <mergeCells count="41">
    <mergeCell ref="F27:L27"/>
    <mergeCell ref="C25:E25"/>
    <mergeCell ref="F25:G25"/>
    <mergeCell ref="H25:J25"/>
    <mergeCell ref="K25:L25"/>
    <mergeCell ref="C26:E26"/>
    <mergeCell ref="F26:G26"/>
    <mergeCell ref="H26:J26"/>
    <mergeCell ref="K26:L26"/>
    <mergeCell ref="C23:E23"/>
    <mergeCell ref="F23:G23"/>
    <mergeCell ref="H23:J23"/>
    <mergeCell ref="K23:L23"/>
    <mergeCell ref="C24:E24"/>
    <mergeCell ref="F24:G24"/>
    <mergeCell ref="H24:J24"/>
    <mergeCell ref="K24:L24"/>
    <mergeCell ref="C21:E21"/>
    <mergeCell ref="F21:G21"/>
    <mergeCell ref="H21:J21"/>
    <mergeCell ref="K21:L21"/>
    <mergeCell ref="C22:E22"/>
    <mergeCell ref="F22:G22"/>
    <mergeCell ref="H22:J22"/>
    <mergeCell ref="K22:L22"/>
    <mergeCell ref="C20:E20"/>
    <mergeCell ref="F20:G20"/>
    <mergeCell ref="H20:J20"/>
    <mergeCell ref="K20:L20"/>
    <mergeCell ref="C1:D1"/>
    <mergeCell ref="B6:N7"/>
    <mergeCell ref="C12:E12"/>
    <mergeCell ref="C13:F13"/>
    <mergeCell ref="H13:J13"/>
    <mergeCell ref="C14:F14"/>
    <mergeCell ref="H14:J14"/>
    <mergeCell ref="H15:J15"/>
    <mergeCell ref="C19:E19"/>
    <mergeCell ref="F19:G19"/>
    <mergeCell ref="H19:J19"/>
    <mergeCell ref="K19:L19"/>
  </mergeCells>
  <conditionalFormatting sqref="F20:G20">
    <cfRule type="cellIs" dxfId="0" priority="1" operator="between">
      <formula>0</formula>
      <formula>10</formula>
    </cfRule>
  </conditionalFormatting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Hlinka</dc:creator>
  <cp:lastModifiedBy>ŠRANKOVÁ Darina</cp:lastModifiedBy>
  <cp:lastPrinted>2022-02-28T09:34:22Z</cp:lastPrinted>
  <dcterms:created xsi:type="dcterms:W3CDTF">2022-02-21T14:41:00Z</dcterms:created>
  <dcterms:modified xsi:type="dcterms:W3CDTF">2022-02-28T09:34:38Z</dcterms:modified>
</cp:coreProperties>
</file>